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40　豊山町　〇\下水道事業（公下）\"/>
    </mc:Choice>
  </mc:AlternateContent>
  <xr:revisionPtr revIDLastSave="0" documentId="13_ncr:1_{43D9D970-0207-490A-851C-5A1E7DA87D7D}" xr6:coauthVersionLast="47" xr6:coauthVersionMax="47" xr10:uidLastSave="{00000000-0000-0000-0000-000000000000}"/>
  <workbookProtection workbookAlgorithmName="SHA-512" workbookHashValue="h3pvFN7kadOS5yaxRjqB1LJV2DebTb/LgqROqmj5jVGJz5GMzAGYv2C+CUozKgn7jR/AFG64sLJOXO1+rtUQgA==" workbookSaltValue="beFmSINWpsZjShrLWI/8oA==" workbookSpinCount="100000" lockStructure="1"/>
  <bookViews>
    <workbookView xWindow="-103" yWindow="-103" windowWidth="19543" windowHeight="12497"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AT10" i="4"/>
  <c r="AL10" i="4"/>
  <c r="I10" i="4"/>
  <c r="AL8" i="4"/>
  <c r="P8" i="4"/>
  <c r="I8"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<sst xmlns="http://schemas.openxmlformats.org/spreadsheetml/2006/main" count="241" uniqueCount="119">
  <si>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</si>
  <si>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</si>
  <si>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</si>
  <si>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</si>
  <si>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</si>
  <si>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</si>
  <si>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</si>
  <si>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</si>
  <si>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</si>
  <si>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</si>
  <si>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</si>
  <si>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</si>
  <si>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</si>
  <si>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</si>
  <si>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</si>
  <si>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</si>
  <si>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</si>
  <si>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</si>
  <si>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</si>
  <si>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</si>
  <si>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</si>
  <si>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</si>
  <si>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</si>
  <si>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</si>
  <si>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</si>
  <si>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</si>
  <si>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</si>
  <si>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</si>
  <si>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</si>
  <si>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</si>
  <si>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</si>
  <si>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</si>
  <si>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</si>
  <si>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</si>
  <si>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</si>
  <si>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</si>
  <si>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</si>
  <si>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</si>
  <si>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</si>
  <si>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</si>
  <si>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</si>
  <si>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</si>
  <si>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</si>
  <si>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</si>
  <si>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</si>
  <si>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</si>
  <si>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</si>
  <si>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</si>
  <si>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</si>
  <si>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</si>
  <si>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</si>
  <si>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</si>
  <si>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</si>
  <si>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</si>
  <si>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</si>
  <si>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</si>
  <si>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</si>
  <si>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</si>
  <si>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</si>
  <si>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</si>
  <si>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</si>
  <si>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</si>
  <si>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</si>
  <si>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</si>
  <si>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</si>
  <si>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</si>
  <si>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</si>
  <si>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</si>
  <si>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</si>
  <si>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</si>
  <si>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</si>
  <si>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</si>
  <si>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</si>
  <si>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</si>
  <si>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</si>
  <si>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</si>
  <si>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</si>
  <si>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</si>
  <si>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</si>
  <si>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</si>
  <si>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</si>
  <si>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</si>
  <si>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</si>
  <si>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</si>
  <si>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</si>
  <si>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</si>
  <si>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</si>
  <si>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</si>
  <si>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</si>
  <si>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</si>
  <si>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</si>
  <si>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</si>
  <si>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</si>
  <si>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</si>
  <si>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</si>
  <si>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</si>
  <si>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</si>
  <si>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</si>
  <si>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豊山町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</si>
  <si>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</si>
  <si>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</si>
  <si>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</si>
  <si>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</si>
  <si>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</si>
  <si>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</si>
  <si>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</si>
  <si>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</si>
  <si>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</si>
  <si>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</si>
  <si>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</si>
  <si>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</si>
  <si>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</si>
  <si>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</si>
  <si>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</si>
  <si>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</si>
  <si>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</si>
  <si>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本町では法定耐用年数を超えた管渠がないため、老朽化状況分析は行っていない。</t>
    <phoneticPr fontId="4"/>
  </si>
  <si>
    <t xml:space="preserve">①収益的収支比率
　下水道整備に伴う地方債償還金総額が毎年増加傾向にあるため、収益的収支比は95％前後で推移している。収益増加に向け、接続促進による水洗化率の向上に努める。
④企業債残高対事業規模比率
　R3以前の一般会計負担額の算出方法に誤りがあったことが判明し、R4決算から修正を行ったところ、R3以前より企業債残高対事業規模比率が減少している。R5については、企業債残高の増加に対し、R6からの公営企業会計移行に伴う打切決算により3月分の下水道使用料が未収となっているため、当該比率が増加している。
　豊山町の下水道事業は下水道施設の建設途上であり、企業債残高は増加傾向にあるが、類似団体平均及び全国平均に比べると低い水準となっている。これは大口事業場が下水道へ接続していることにより大きな使用料収入を得られているため、使用料収入に対する地方債残高の割合が低いためである。今後も大口事業場を中心とした接続促進活動に努めることで水洗化率の上昇を図りつつ、計画的な企業債の償還に向けて使用料収入の確保に努める。
⑤経費回収率
　経費回収率は100%を下回っているが、類似団体平均より高い値を保っている。これは大口事業場が下水道へ接続していることで、使用料で回収すべき経費の一部を賄えているためである。なお、R5については、R6からの公営企業会計移行に伴う打切決算により、3月分の下水道使用料が未収となっているため、経費回収率が過年度と比べ減少している。今後も大口事業場を中心とした接続促進活動に努める。
⑥汚水処理原価
　汚水処理原価は類似団体平均より低い値を保っている。これは大口事業場が下水道へ接続していることで、処理水量のうち料金収入が得られる割合が高いためである。今後も大口事業場を中心とした接続促進活動に努める。
⑧水洗化率
　水洗化率は類似団体平均を下回る低い水準にあり、概ね横ばい傾向となっている。例年、供用開始区域の拡大に努めており、R5は新たに下水道接続をした人口が多かったため、水洗化率が上昇した。水洗化率の向上は、使用料収入の増加に直結するため、今後も積極的に接続促進活動に努める。
</t>
    <rPh sb="105" eb="107">
      <t>イゼン</t>
    </rPh>
    <rPh sb="136" eb="138">
      <t>ケッサン</t>
    </rPh>
    <rPh sb="152" eb="154">
      <t>イゼン</t>
    </rPh>
    <rPh sb="184" eb="186">
      <t>キギョウ</t>
    </rPh>
    <rPh sb="186" eb="187">
      <t>サイ</t>
    </rPh>
    <rPh sb="187" eb="189">
      <t>ザンダカ</t>
    </rPh>
    <rPh sb="190" eb="192">
      <t>ゾウカ</t>
    </rPh>
    <rPh sb="193" eb="194">
      <t>タイ</t>
    </rPh>
    <rPh sb="241" eb="243">
      <t>トウガイ</t>
    </rPh>
    <rPh sb="243" eb="245">
      <t>ヒリツ</t>
    </rPh>
    <rPh sb="246" eb="248">
      <t>ゾウカ</t>
    </rPh>
    <rPh sb="300" eb="301">
      <t>オヨ</t>
    </rPh>
    <rPh sb="302" eb="304">
      <t>ゼンコク</t>
    </rPh>
    <rPh sb="304" eb="306">
      <t>ヘイキン</t>
    </rPh>
    <rPh sb="569" eb="571">
      <t>コウエイ</t>
    </rPh>
    <rPh sb="571" eb="573">
      <t>キギョウ</t>
    </rPh>
    <rPh sb="573" eb="575">
      <t>カイケイ</t>
    </rPh>
    <rPh sb="575" eb="577">
      <t>イコウ</t>
    </rPh>
    <rPh sb="578" eb="579">
      <t>トモナ</t>
    </rPh>
    <rPh sb="580" eb="582">
      <t>ウチキ</t>
    </rPh>
    <rPh sb="582" eb="584">
      <t>ケッサン</t>
    </rPh>
    <rPh sb="589" eb="590">
      <t>ガツ</t>
    </rPh>
    <rPh sb="590" eb="591">
      <t>ブン</t>
    </rPh>
    <rPh sb="592" eb="594">
      <t>ゲスイ</t>
    </rPh>
    <rPh sb="594" eb="595">
      <t>ドウ</t>
    </rPh>
    <rPh sb="595" eb="598">
      <t>シヨウリョウ</t>
    </rPh>
    <rPh sb="599" eb="601">
      <t>ミシュウ</t>
    </rPh>
    <rPh sb="610" eb="612">
      <t>ケイヒ</t>
    </rPh>
    <rPh sb="612" eb="614">
      <t>カイシュウ</t>
    </rPh>
    <rPh sb="614" eb="615">
      <t>リツ</t>
    </rPh>
    <rPh sb="616" eb="619">
      <t>カネンド</t>
    </rPh>
    <rPh sb="620" eb="621">
      <t>クラ</t>
    </rPh>
    <rPh sb="622" eb="624">
      <t>ゲンショウ</t>
    </rPh>
    <rPh sb="811" eb="813">
      <t>レイネン</t>
    </rPh>
    <rPh sb="889" eb="891">
      <t>コンゴ</t>
    </rPh>
    <phoneticPr fontId="4"/>
  </si>
  <si>
    <t>　収支バランスは類似団体と比較すると概ね良好と言える。今後も接続促進活動を行い、使用料収入の増加と水洗化率の向上に努めていく。
　経営戦略については、令和２年度に策定している。本町では令和６年４月より地方公営企業法を適用しており、次回経営戦略の見直しは令和７年度を予定している。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</si>
</sst>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92-448C-9F37-588EC8C1D0A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0.03</c:v>
                </c:pt>
                <c:pt idx="2">
                  <c:v>0.05</c:v>
                </c:pt>
                <c:pt idx="3">
                  <c:v>0.01</c:v>
                </c:pt>
                <c:pt idx="4">
                  <c:v>0.33</c:v>
                </c:pt>
              </c:numCache>
            </c:numRef>
          </c:val>
          <c:smooth val="0"/>
          <c:extLst>
            <c:ext xmlns:c16="http://schemas.microsoft.com/office/drawing/2014/chart" uri="{C3380CC4-5D6E-409C-BE32-E72D297353CC}">
              <c16:uniqueId val="{00000001-BD92-448C-9F37-588EC8C1D0A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8A-43C3-9A6C-8FE13FC2577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41.81</c:v>
                </c:pt>
                <c:pt idx="1">
                  <c:v>44.35</c:v>
                </c:pt>
                <c:pt idx="2">
                  <c:v>45.46</c:v>
                </c:pt>
                <c:pt idx="3">
                  <c:v>54.22</c:v>
                </c:pt>
                <c:pt idx="4">
                  <c:v>54.1</c:v>
                </c:pt>
              </c:numCache>
            </c:numRef>
          </c:val>
          <c:smooth val="0"/>
          <c:extLst>
            <c:ext xmlns:c16="http://schemas.microsoft.com/office/drawing/2014/chart" uri="{C3380CC4-5D6E-409C-BE32-E72D297353CC}">
              <c16:uniqueId val="{00000001-748A-43C3-9A6C-8FE13FC2577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59.6</c:v>
                </c:pt>
                <c:pt idx="1">
                  <c:v>58.23</c:v>
                </c:pt>
                <c:pt idx="2">
                  <c:v>59.59</c:v>
                </c:pt>
                <c:pt idx="3">
                  <c:v>59.96</c:v>
                </c:pt>
                <c:pt idx="4">
                  <c:v>60.41</c:v>
                </c:pt>
              </c:numCache>
            </c:numRef>
          </c:val>
          <c:extLst>
            <c:ext xmlns:c16="http://schemas.microsoft.com/office/drawing/2014/chart" uri="{C3380CC4-5D6E-409C-BE32-E72D297353CC}">
              <c16:uniqueId val="{00000000-DD22-44C7-A2B8-BB84C05D99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63.54</c:v>
                </c:pt>
                <c:pt idx="1">
                  <c:v>63.65</c:v>
                </c:pt>
                <c:pt idx="2">
                  <c:v>62.48</c:v>
                </c:pt>
                <c:pt idx="3">
                  <c:v>85.22</c:v>
                </c:pt>
                <c:pt idx="4">
                  <c:v>83.94</c:v>
                </c:pt>
              </c:numCache>
            </c:numRef>
          </c:val>
          <c:smooth val="0"/>
          <c:extLst>
            <c:ext xmlns:c16="http://schemas.microsoft.com/office/drawing/2014/chart" uri="{C3380CC4-5D6E-409C-BE32-E72D297353CC}">
              <c16:uniqueId val="{00000001-DD22-44C7-A2B8-BB84C05D99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94.16</c:v>
                </c:pt>
                <c:pt idx="1">
                  <c:v>94.65</c:v>
                </c:pt>
                <c:pt idx="2">
                  <c:v>93.93</c:v>
                </c:pt>
                <c:pt idx="3">
                  <c:v>95.78</c:v>
                </c:pt>
                <c:pt idx="4">
                  <c:v>93.74</c:v>
                </c:pt>
              </c:numCache>
            </c:numRef>
          </c:val>
          <c:extLst>
            <c:ext xmlns:c16="http://schemas.microsoft.com/office/drawing/2014/chart" uri="{C3380CC4-5D6E-409C-BE32-E72D297353CC}">
              <c16:uniqueId val="{00000000-DE70-48A2-964E-3F62F09D9BA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70-48A2-964E-3F62F09D9BA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F2-4723-A12D-20178DBE17C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F2-4723-A12D-20178DBE17C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29-4AFA-A62C-D28EBA311E6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29-4AFA-A62C-D28EBA311E6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66-4FE3-AD5F-385B9CE827B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66-4FE3-AD5F-385B9CE827B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6C-458E-AD32-BE800BDF87F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6C-458E-AD32-BE800BDF87F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550.21</c:v>
                </c:pt>
                <c:pt idx="1">
                  <c:v>534.22</c:v>
                </c:pt>
                <c:pt idx="2">
                  <c:v>734.66</c:v>
                </c:pt>
                <c:pt idx="3">
                  <c:v>178.81</c:v>
                </c:pt>
                <c:pt idx="4">
                  <c:v>348.29</c:v>
                </c:pt>
              </c:numCache>
            </c:numRef>
          </c:val>
          <c:extLst>
            <c:ext xmlns:c16="http://schemas.microsoft.com/office/drawing/2014/chart" uri="{C3380CC4-5D6E-409C-BE32-E72D297353CC}">
              <c16:uniqueId val="{00000000-D558-4A21-8B48-4E33FC47F55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2154.8200000000002</c:v>
                </c:pt>
                <c:pt idx="1">
                  <c:v>2103.92</c:v>
                </c:pt>
                <c:pt idx="2">
                  <c:v>2411.29</c:v>
                </c:pt>
                <c:pt idx="3">
                  <c:v>1122.71</c:v>
                </c:pt>
                <c:pt idx="4">
                  <c:v>1225.74</c:v>
                </c:pt>
              </c:numCache>
            </c:numRef>
          </c:val>
          <c:smooth val="0"/>
          <c:extLst>
            <c:ext xmlns:c16="http://schemas.microsoft.com/office/drawing/2014/chart" uri="{C3380CC4-5D6E-409C-BE32-E72D297353CC}">
              <c16:uniqueId val="{00000001-D558-4A21-8B48-4E33FC47F55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94.97</c:v>
                </c:pt>
                <c:pt idx="1">
                  <c:v>94.28</c:v>
                </c:pt>
                <c:pt idx="2">
                  <c:v>93.82</c:v>
                </c:pt>
                <c:pt idx="3">
                  <c:v>93.67</c:v>
                </c:pt>
                <c:pt idx="4">
                  <c:v>86.41</c:v>
                </c:pt>
              </c:numCache>
            </c:numRef>
          </c:val>
          <c:extLst>
            <c:ext xmlns:c16="http://schemas.microsoft.com/office/drawing/2014/chart" uri="{C3380CC4-5D6E-409C-BE32-E72D297353CC}">
              <c16:uniqueId val="{00000000-2CC9-4E58-AD03-695490F249D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73.63</c:v>
                </c:pt>
                <c:pt idx="1">
                  <c:v>83.47</c:v>
                </c:pt>
                <c:pt idx="2">
                  <c:v>79.77</c:v>
                </c:pt>
                <c:pt idx="3">
                  <c:v>76.87</c:v>
                </c:pt>
                <c:pt idx="4">
                  <c:v>77.03</c:v>
                </c:pt>
              </c:numCache>
            </c:numRef>
          </c:val>
          <c:smooth val="0"/>
          <c:extLst>
            <c:ext xmlns:c16="http://schemas.microsoft.com/office/drawing/2014/chart" uri="{C3380CC4-5D6E-409C-BE32-E72D297353CC}">
              <c16:uniqueId val="{00000001-2CC9-4E58-AD03-695490F249D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150.16</c:v>
                </c:pt>
                <c:pt idx="3">
                  <c:v>150</c:v>
                </c:pt>
                <c:pt idx="4">
                  <c:v>150</c:v>
                </c:pt>
              </c:numCache>
            </c:numRef>
          </c:val>
          <c:extLst>
            <c:ext xmlns:c16="http://schemas.microsoft.com/office/drawing/2014/chart" uri="{C3380CC4-5D6E-409C-BE32-E72D297353CC}">
              <c16:uniqueId val="{00000000-2EDB-4273-8B5B-A51176CAE99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193.18</c:v>
                </c:pt>
                <c:pt idx="1">
                  <c:v>171.43</c:v>
                </c:pt>
                <c:pt idx="2">
                  <c:v>181.45</c:v>
                </c:pt>
                <c:pt idx="3">
                  <c:v>161.19999999999999</c:v>
                </c:pt>
                <c:pt idx="4">
                  <c:v>157.56</c:v>
                </c:pt>
              </c:numCache>
            </c:numRef>
          </c:val>
          <c:smooth val="0"/>
          <c:extLst>
            <c:ext xmlns:c16="http://schemas.microsoft.com/office/drawing/2014/chart" uri="{C3380CC4-5D6E-409C-BE32-E72D297353CC}">
              <c16:uniqueId val="{00000001-2EDB-4273-8B5B-A51176CAE99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3" t="str">
        <f>データ!H6</f>
        <v>愛知県　豊山町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2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Cb2</v>
      </c>
      <c r="X8" s="70"/>
      <c r="Y8" s="70"/>
      <c r="Z8" s="70"/>
      <c r="AA8" s="70"/>
      <c r="AB8" s="70"/>
      <c r="AC8" s="70"/>
      <c r="AD8" s="71" t="str">
        <f>データ!$M$6</f>
        <v>非設置</v>
      </c>
      <c r="AE8" s="71"/>
      <c r="AF8" s="71"/>
      <c r="AG8" s="71"/>
      <c r="AH8" s="71"/>
      <c r="AI8" s="71"/>
      <c r="AJ8" s="71"/>
      <c r="AK8" s="3"/>
      <c r="AL8" s="44">
        <f>データ!S6</f>
        <v>15917</v>
      </c>
      <c r="AM8" s="44"/>
      <c r="AN8" s="44"/>
      <c r="AO8" s="44"/>
      <c r="AP8" s="44"/>
      <c r="AQ8" s="44"/>
      <c r="AR8" s="44"/>
      <c r="AS8" s="44"/>
      <c r="AT8" s="45">
        <f>データ!T6</f>
        <v>6.18</v>
      </c>
      <c r="AU8" s="45"/>
      <c r="AV8" s="45"/>
      <c r="AW8" s="45"/>
      <c r="AX8" s="45"/>
      <c r="AY8" s="45"/>
      <c r="AZ8" s="45"/>
      <c r="BA8" s="45"/>
      <c r="BB8" s="45">
        <f>データ!U6</f>
        <v>2575.5700000000002</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2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5">
      <c r="A10" s="2"/>
      <c r="B10" s="45" t="str">
        <f>データ!N6</f>
        <v>-</v>
      </c>
      <c r="C10" s="45"/>
      <c r="D10" s="45"/>
      <c r="E10" s="45"/>
      <c r="F10" s="45"/>
      <c r="G10" s="45"/>
      <c r="H10" s="45"/>
      <c r="I10" s="45" t="str">
        <f>データ!O6</f>
        <v>該当数値なし</v>
      </c>
      <c r="J10" s="45"/>
      <c r="K10" s="45"/>
      <c r="L10" s="45"/>
      <c r="M10" s="45"/>
      <c r="N10" s="45"/>
      <c r="O10" s="45"/>
      <c r="P10" s="45">
        <f>データ!P6</f>
        <v>80.489999999999995</v>
      </c>
      <c r="Q10" s="45"/>
      <c r="R10" s="45"/>
      <c r="S10" s="45"/>
      <c r="T10" s="45"/>
      <c r="U10" s="45"/>
      <c r="V10" s="45"/>
      <c r="W10" s="45">
        <f>データ!Q6</f>
        <v>96.25</v>
      </c>
      <c r="X10" s="45"/>
      <c r="Y10" s="45"/>
      <c r="Z10" s="45"/>
      <c r="AA10" s="45"/>
      <c r="AB10" s="45"/>
      <c r="AC10" s="45"/>
      <c r="AD10" s="44">
        <f>データ!R6</f>
        <v>2200</v>
      </c>
      <c r="AE10" s="44"/>
      <c r="AF10" s="44"/>
      <c r="AG10" s="44"/>
      <c r="AH10" s="44"/>
      <c r="AI10" s="44"/>
      <c r="AJ10" s="44"/>
      <c r="AK10" s="2"/>
      <c r="AL10" s="44">
        <f>データ!V6</f>
        <v>12825</v>
      </c>
      <c r="AM10" s="44"/>
      <c r="AN10" s="44"/>
      <c r="AO10" s="44"/>
      <c r="AP10" s="44"/>
      <c r="AQ10" s="44"/>
      <c r="AR10" s="44"/>
      <c r="AS10" s="44"/>
      <c r="AT10" s="45">
        <f>データ!W6</f>
        <v>2.5</v>
      </c>
      <c r="AU10" s="45"/>
      <c r="AV10" s="45"/>
      <c r="AW10" s="45"/>
      <c r="AX10" s="45"/>
      <c r="AY10" s="45"/>
      <c r="AZ10" s="45"/>
      <c r="BA10" s="45"/>
      <c r="BB10" s="45">
        <f>データ!X6</f>
        <v>5130</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117</v>
      </c>
      <c r="BM16" s="61"/>
      <c r="BN16" s="61"/>
      <c r="BO16" s="61"/>
      <c r="BP16" s="61"/>
      <c r="BQ16" s="61"/>
      <c r="BR16" s="61"/>
      <c r="BS16" s="61"/>
      <c r="BT16" s="61"/>
      <c r="BU16" s="61"/>
      <c r="BV16" s="61"/>
      <c r="BW16" s="61"/>
      <c r="BX16" s="61"/>
      <c r="BY16" s="61"/>
      <c r="BZ16" s="62"/>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6esYxFIntQGYyA34suUqk3Q/yFxh3Mt5WdYoJC97B700N4tgDChPIHx0XUYrIL6CDMXD5mIEwpKI1S30hmFi2g==" saltValue="Zkpm4Pmnc35uYfvAyh6F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3" x14ac:dyDescent="0.25"/>
  <cols>
    <col min="2" max="144" width="11.84375" customWidth="1"/>
  </cols>
  <sheetData>
    <row r="1" spans="1:145" x14ac:dyDescent="0.2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2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5">
      <c r="A6" s="14" t="s">
        <v>97</v>
      </c>
      <c r="B6" s="19">
        <f>B7</f>
        <v>2023</v>
      </c>
      <c r="C6" s="19">
        <f t="shared" ref="C6:X6" si="3">C7</f>
        <v>233421</v>
      </c>
      <c r="D6" s="19">
        <f t="shared" si="3"/>
        <v>47</v>
      </c>
      <c r="E6" s="19">
        <f t="shared" si="3"/>
        <v>17</v>
      </c>
      <c r="F6" s="19">
        <f t="shared" si="3"/>
        <v>1</v>
      </c>
      <c r="G6" s="19">
        <f t="shared" si="3"/>
        <v>0</v>
      </c>
      <c r="H6" s="19" t="str">
        <f t="shared" si="3"/>
        <v>愛知県　豊山町</v>
      </c>
      <c r="I6" s="19" t="str">
        <f t="shared" si="3"/>
        <v>法非適用</v>
      </c>
      <c r="J6" s="19" t="str">
        <f t="shared" si="3"/>
        <v>下水道事業</v>
      </c>
      <c r="K6" s="19" t="str">
        <f t="shared" si="3"/>
        <v>公共下水道</v>
      </c>
      <c r="L6" s="19" t="str">
        <f t="shared" si="3"/>
        <v>Cb2</v>
      </c>
      <c r="M6" s="19" t="str">
        <f t="shared" si="3"/>
        <v>非設置</v>
      </c>
      <c r="N6" s="20" t="str">
        <f t="shared" si="3"/>
        <v>-</v>
      </c>
      <c r="O6" s="20" t="str">
        <f t="shared" si="3"/>
        <v>該当数値なし</v>
      </c>
      <c r="P6" s="20">
        <f t="shared" si="3"/>
        <v>80.489999999999995</v>
      </c>
      <c r="Q6" s="20">
        <f t="shared" si="3"/>
        <v>96.25</v>
      </c>
      <c r="R6" s="20">
        <f t="shared" si="3"/>
        <v>2200</v>
      </c>
      <c r="S6" s="20">
        <f t="shared" si="3"/>
        <v>15917</v>
      </c>
      <c r="T6" s="20">
        <f t="shared" si="3"/>
        <v>6.18</v>
      </c>
      <c r="U6" s="20">
        <f t="shared" si="3"/>
        <v>2575.5700000000002</v>
      </c>
      <c r="V6" s="20">
        <f t="shared" si="3"/>
        <v>12825</v>
      </c>
      <c r="W6" s="20">
        <f t="shared" si="3"/>
        <v>2.5</v>
      </c>
      <c r="X6" s="20">
        <f t="shared" si="3"/>
        <v>5130</v>
      </c>
      <c r="Y6" s="21">
        <f>IF(Y7="",NA(),Y7)</f>
        <v>94.16</v>
      </c>
      <c r="Z6" s="21">
        <f t="shared" ref="Z6:AH6" si="4">IF(Z7="",NA(),Z7)</f>
        <v>94.65</v>
      </c>
      <c r="AA6" s="21">
        <f t="shared" si="4"/>
        <v>93.93</v>
      </c>
      <c r="AB6" s="21">
        <f t="shared" si="4"/>
        <v>95.78</v>
      </c>
      <c r="AC6" s="21">
        <f t="shared" si="4"/>
        <v>93.74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550.21</v>
      </c>
      <c r="BG6" s="21">
        <f t="shared" ref="BG6:BO6" si="7">IF(BG7="",NA(),BG7)</f>
        <v>534.22</v>
      </c>
      <c r="BH6" s="21">
        <f t="shared" si="7"/>
        <v>734.66</v>
      </c>
      <c r="BI6" s="21">
        <f t="shared" si="7"/>
        <v>178.81</v>
      </c>
      <c r="BJ6" s="21">
        <f t="shared" si="7"/>
        <v>348.29</v>
      </c>
      <c r="BK6" s="21">
        <f t="shared" si="7"/>
        <v>2154.8200000000002</v>
      </c>
      <c r="BL6" s="21">
        <f t="shared" si="7"/>
        <v>2103.92</v>
      </c>
      <c r="BM6" s="21">
        <f t="shared" si="7"/>
        <v>2411.29</v>
      </c>
      <c r="BN6" s="21">
        <f t="shared" si="7"/>
        <v>1122.71</v>
      </c>
      <c r="BO6" s="21">
        <f t="shared" si="7"/>
        <v>1225.74</v>
      </c>
      <c r="BP6" s="20" t="str">
        <f>IF(BP7="","",IF(BP7="-","【-】","【"&amp;SUBSTITUTE(TEXT(BP7,"#,##0.00"),"-","△")&amp;"】"))</f>
        <v>【630.82】</v>
      </c>
      <c r="BQ6" s="21">
        <f>IF(BQ7="",NA(),BQ7)</f>
        <v>94.97</v>
      </c>
      <c r="BR6" s="21">
        <f t="shared" ref="BR6:BZ6" si="8">IF(BR7="",NA(),BR7)</f>
        <v>94.28</v>
      </c>
      <c r="BS6" s="21">
        <f t="shared" si="8"/>
        <v>93.82</v>
      </c>
      <c r="BT6" s="21">
        <f t="shared" si="8"/>
        <v>93.67</v>
      </c>
      <c r="BU6" s="21">
        <f t="shared" si="8"/>
        <v>86.41</v>
      </c>
      <c r="BV6" s="21">
        <f t="shared" si="8"/>
        <v>73.63</v>
      </c>
      <c r="BW6" s="21">
        <f t="shared" si="8"/>
        <v>83.47</v>
      </c>
      <c r="BX6" s="21">
        <f t="shared" si="8"/>
        <v>79.77</v>
      </c>
      <c r="BY6" s="21">
        <f t="shared" si="8"/>
        <v>76.87</v>
      </c>
      <c r="BZ6" s="21">
        <f t="shared" si="8"/>
        <v>77.03</v>
      </c>
      <c r="CA6" s="20" t="str">
        <f>IF(CA7="","",IF(CA7="-","【-】","【"&amp;SUBSTITUTE(TEXT(CA7,"#,##0.00"),"-","△")&amp;"】"))</f>
        <v>【97.81】</v>
      </c>
      <c r="CB6" s="21">
        <f>IF(CB7="",NA(),CB7)</f>
        <v>150</v>
      </c>
      <c r="CC6" s="21">
        <f t="shared" ref="CC6:CK6" si="9">IF(CC7="",NA(),CC7)</f>
        <v>150</v>
      </c>
      <c r="CD6" s="21">
        <f t="shared" si="9"/>
        <v>150.16</v>
      </c>
      <c r="CE6" s="21">
        <f t="shared" si="9"/>
        <v>150</v>
      </c>
      <c r="CF6" s="21">
        <f t="shared" si="9"/>
        <v>150</v>
      </c>
      <c r="CG6" s="21">
        <f t="shared" si="9"/>
        <v>193.18</v>
      </c>
      <c r="CH6" s="21">
        <f t="shared" si="9"/>
        <v>171.43</v>
      </c>
      <c r="CI6" s="21">
        <f t="shared" si="9"/>
        <v>181.45</v>
      </c>
      <c r="CJ6" s="21">
        <f t="shared" si="9"/>
        <v>161.19999999999999</v>
      </c>
      <c r="CK6" s="21">
        <f t="shared" si="9"/>
        <v>157.56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41.81</v>
      </c>
      <c r="CS6" s="21">
        <f t="shared" si="10"/>
        <v>44.35</v>
      </c>
      <c r="CT6" s="21">
        <f t="shared" si="10"/>
        <v>45.46</v>
      </c>
      <c r="CU6" s="21">
        <f t="shared" si="10"/>
        <v>54.22</v>
      </c>
      <c r="CV6" s="21">
        <f t="shared" si="10"/>
        <v>54.1</v>
      </c>
      <c r="CW6" s="20" t="str">
        <f>IF(CW7="","",IF(CW7="-","【-】","【"&amp;SUBSTITUTE(TEXT(CW7,"#,##0.00"),"-","△")&amp;"】"))</f>
        <v>【58.94】</v>
      </c>
      <c r="CX6" s="21">
        <f>IF(CX7="",NA(),CX7)</f>
        <v>59.6</v>
      </c>
      <c r="CY6" s="21">
        <f t="shared" ref="CY6:DG6" si="11">IF(CY7="",NA(),CY7)</f>
        <v>58.23</v>
      </c>
      <c r="CZ6" s="21">
        <f t="shared" si="11"/>
        <v>59.59</v>
      </c>
      <c r="DA6" s="21">
        <f t="shared" si="11"/>
        <v>59.96</v>
      </c>
      <c r="DB6" s="21">
        <f t="shared" si="11"/>
        <v>60.41</v>
      </c>
      <c r="DC6" s="21">
        <f t="shared" si="11"/>
        <v>63.54</v>
      </c>
      <c r="DD6" s="21">
        <f t="shared" si="11"/>
        <v>63.65</v>
      </c>
      <c r="DE6" s="21">
        <f t="shared" si="11"/>
        <v>62.48</v>
      </c>
      <c r="DF6" s="21">
        <f t="shared" si="11"/>
        <v>85.22</v>
      </c>
      <c r="DG6" s="21">
        <f t="shared" si="11"/>
        <v>83.94</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7.0000000000000007E-2</v>
      </c>
      <c r="EK6" s="21">
        <f t="shared" si="14"/>
        <v>0.03</v>
      </c>
      <c r="EL6" s="21">
        <f t="shared" si="14"/>
        <v>0.05</v>
      </c>
      <c r="EM6" s="21">
        <f t="shared" si="14"/>
        <v>0.01</v>
      </c>
      <c r="EN6" s="21">
        <f t="shared" si="14"/>
        <v>0.33</v>
      </c>
      <c r="EO6" s="20" t="str">
        <f>IF(EO7="","",IF(EO7="-","【-】","【"&amp;SUBSTITUTE(TEXT(EO7,"#,##0.00"),"-","△")&amp;"】"))</f>
        <v>【0.22】</v>
      </c>
    </row>
    <row r="7" spans="1:145" s="22" customFormat="1" x14ac:dyDescent="0.25">
      <c r="A7" s="14"/>
      <c r="B7" s="23">
        <v>2023</v>
      </c>
      <c r="C7" s="23">
        <v>233421</v>
      </c>
      <c r="D7" s="23">
        <v>47</v>
      </c>
      <c r="E7" s="23">
        <v>17</v>
      </c>
      <c r="F7" s="23">
        <v>1</v>
      </c>
      <c r="G7" s="23">
        <v>0</v>
      </c>
      <c r="H7" s="23" t="s">
        <v>98</v>
      </c>
      <c r="I7" s="23" t="s">
        <v>99</v>
      </c>
      <c r="J7" s="23" t="s">
        <v>100</v>
      </c>
      <c r="K7" s="23" t="s">
        <v>101</v>
      </c>
      <c r="L7" s="23" t="s">
        <v>102</v>
      </c>
      <c r="M7" s="23" t="s">
        <v>103</v>
      </c>
      <c r="N7" s="24" t="s">
        <v>104</v>
      </c>
      <c r="O7" s="24" t="s">
        <v>105</v>
      </c>
      <c r="P7" s="24">
        <v>80.489999999999995</v>
      </c>
      <c r="Q7" s="24">
        <v>96.25</v>
      </c>
      <c r="R7" s="24">
        <v>2200</v>
      </c>
      <c r="S7" s="24">
        <v>15917</v>
      </c>
      <c r="T7" s="24">
        <v>6.18</v>
      </c>
      <c r="U7" s="24">
        <v>2575.5700000000002</v>
      </c>
      <c r="V7" s="24">
        <v>12825</v>
      </c>
      <c r="W7" s="24">
        <v>2.5</v>
      </c>
      <c r="X7" s="24">
        <v>5130</v>
      </c>
      <c r="Y7" s="24">
        <v>94.16</v>
      </c>
      <c r="Z7" s="24">
        <v>94.65</v>
      </c>
      <c r="AA7" s="24">
        <v>93.93</v>
      </c>
      <c r="AB7" s="24">
        <v>95.78</v>
      </c>
      <c r="AC7" s="24">
        <v>93.74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550.21</v>
      </c>
      <c r="BG7" s="24">
        <v>534.22</v>
      </c>
      <c r="BH7" s="24">
        <v>734.66</v>
      </c>
      <c r="BI7" s="24">
        <v>178.81</v>
      </c>
      <c r="BJ7" s="24">
        <v>348.29</v>
      </c>
      <c r="BK7" s="24">
        <v>2154.8200000000002</v>
      </c>
      <c r="BL7" s="24">
        <v>2103.92</v>
      </c>
      <c r="BM7" s="24">
        <v>2411.29</v>
      </c>
      <c r="BN7" s="24">
        <v>1122.71</v>
      </c>
      <c r="BO7" s="24">
        <v>1225.74</v>
      </c>
      <c r="BP7" s="24">
        <v>630.82000000000005</v>
      </c>
      <c r="BQ7" s="24">
        <v>94.97</v>
      </c>
      <c r="BR7" s="24">
        <v>94.28</v>
      </c>
      <c r="BS7" s="24">
        <v>93.82</v>
      </c>
      <c r="BT7" s="24">
        <v>93.67</v>
      </c>
      <c r="BU7" s="24">
        <v>86.41</v>
      </c>
      <c r="BV7" s="24">
        <v>73.63</v>
      </c>
      <c r="BW7" s="24">
        <v>83.47</v>
      </c>
      <c r="BX7" s="24">
        <v>79.77</v>
      </c>
      <c r="BY7" s="24">
        <v>76.87</v>
      </c>
      <c r="BZ7" s="24">
        <v>77.03</v>
      </c>
      <c r="CA7" s="24">
        <v>97.81</v>
      </c>
      <c r="CB7" s="24">
        <v>150</v>
      </c>
      <c r="CC7" s="24">
        <v>150</v>
      </c>
      <c r="CD7" s="24">
        <v>150.16</v>
      </c>
      <c r="CE7" s="24">
        <v>150</v>
      </c>
      <c r="CF7" s="24">
        <v>150</v>
      </c>
      <c r="CG7" s="24">
        <v>193.18</v>
      </c>
      <c r="CH7" s="24">
        <v>171.43</v>
      </c>
      <c r="CI7" s="24">
        <v>181.45</v>
      </c>
      <c r="CJ7" s="24">
        <v>161.19999999999999</v>
      </c>
      <c r="CK7" s="24">
        <v>157.56</v>
      </c>
      <c r="CL7" s="24">
        <v>138.75</v>
      </c>
      <c r="CM7" s="24" t="s">
        <v>104</v>
      </c>
      <c r="CN7" s="24" t="s">
        <v>104</v>
      </c>
      <c r="CO7" s="24" t="s">
        <v>104</v>
      </c>
      <c r="CP7" s="24" t="s">
        <v>104</v>
      </c>
      <c r="CQ7" s="24" t="s">
        <v>104</v>
      </c>
      <c r="CR7" s="24">
        <v>41.81</v>
      </c>
      <c r="CS7" s="24">
        <v>44.35</v>
      </c>
      <c r="CT7" s="24">
        <v>45.46</v>
      </c>
      <c r="CU7" s="24">
        <v>54.22</v>
      </c>
      <c r="CV7" s="24">
        <v>54.1</v>
      </c>
      <c r="CW7" s="24">
        <v>58.94</v>
      </c>
      <c r="CX7" s="24">
        <v>59.6</v>
      </c>
      <c r="CY7" s="24">
        <v>58.23</v>
      </c>
      <c r="CZ7" s="24">
        <v>59.59</v>
      </c>
      <c r="DA7" s="24">
        <v>59.96</v>
      </c>
      <c r="DB7" s="24">
        <v>60.41</v>
      </c>
      <c r="DC7" s="24">
        <v>63.54</v>
      </c>
      <c r="DD7" s="24">
        <v>63.65</v>
      </c>
      <c r="DE7" s="24">
        <v>62.48</v>
      </c>
      <c r="DF7" s="24">
        <v>85.22</v>
      </c>
      <c r="DG7" s="24">
        <v>83.94</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7.0000000000000007E-2</v>
      </c>
      <c r="EK7" s="24">
        <v>0.03</v>
      </c>
      <c r="EL7" s="24">
        <v>0.05</v>
      </c>
      <c r="EM7" s="24">
        <v>0.01</v>
      </c>
      <c r="EN7" s="24">
        <v>0.33</v>
      </c>
      <c r="EO7" s="24">
        <v>0.22</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5">
      <c r="B11">
        <v>22</v>
      </c>
      <c r="C11">
        <v>21</v>
      </c>
      <c r="D11">
        <v>20</v>
      </c>
      <c r="E11">
        <v>19</v>
      </c>
      <c r="F11">
        <v>18</v>
      </c>
      <c r="G11" t="s">
        <v>111</v>
      </c>
    </row>
    <row r="12" spans="1:145" x14ac:dyDescent="0.25">
      <c r="B12">
        <v>1</v>
      </c>
      <c r="C12">
        <v>1</v>
      </c>
      <c r="D12">
        <v>2</v>
      </c>
      <c r="E12">
        <v>3</v>
      </c>
      <c r="F12">
        <v>4</v>
      </c>
      <c r="G12" t="s">
        <v>112</v>
      </c>
    </row>
    <row r="13" spans="1:145" x14ac:dyDescent="0.2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2025-01-30T05:27:12Z</cp:lastPrinted>
  <dcterms:created xsi:type="dcterms:W3CDTF">2025-01-24T07:28:47Z</dcterms:created>
  <dcterms:modified xsi:type="dcterms:W3CDTF">2025-02-14T07:05:33Z</dcterms:modified>
  <cp:category/>
</cp:coreProperties>
</file>